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январь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январь!$6:$7</definedName>
    <definedName name="_xlnm.Print_Area" localSheetId="0">январь!$A$2:$H$63</definedName>
  </definedNames>
  <calcPr calcId="145621"/>
</workbook>
</file>

<file path=xl/calcChain.xml><?xml version="1.0" encoding="utf-8"?>
<calcChain xmlns="http://schemas.openxmlformats.org/spreadsheetml/2006/main">
  <c r="F62" i="1" l="1"/>
  <c r="G62" i="1" s="1"/>
  <c r="G61" i="1"/>
  <c r="H61" i="1" s="1"/>
  <c r="F59" i="1"/>
  <c r="G59" i="1" s="1"/>
  <c r="G58" i="1"/>
  <c r="H58" i="1" s="1"/>
  <c r="F56" i="1"/>
  <c r="G55" i="1"/>
  <c r="H55" i="1" s="1"/>
  <c r="F53" i="1"/>
  <c r="G53" i="1" s="1"/>
  <c r="G52" i="1"/>
  <c r="H52" i="1" s="1"/>
  <c r="F50" i="1"/>
  <c r="G49" i="1"/>
  <c r="H49" i="1" s="1"/>
  <c r="H50" i="1" s="1"/>
  <c r="F47" i="1"/>
  <c r="G47" i="1" s="1"/>
  <c r="G46" i="1"/>
  <c r="H46" i="1" s="1"/>
  <c r="F44" i="1"/>
  <c r="G44" i="1" s="1"/>
  <c r="G43" i="1"/>
  <c r="H43" i="1" s="1"/>
  <c r="F41" i="1"/>
  <c r="G41" i="1" s="1"/>
  <c r="G40" i="1"/>
  <c r="H40" i="1" s="1"/>
  <c r="F37" i="1"/>
  <c r="G37" i="1" s="1"/>
  <c r="H37" i="1" s="1"/>
  <c r="G35" i="1"/>
  <c r="F34" i="1"/>
  <c r="G34" i="1" s="1"/>
  <c r="H34" i="1" s="1"/>
  <c r="F33" i="1"/>
  <c r="G33" i="1" s="1"/>
  <c r="H33" i="1" s="1"/>
  <c r="F31" i="1"/>
  <c r="G31" i="1" s="1"/>
  <c r="G30" i="1"/>
  <c r="H30" i="1" s="1"/>
  <c r="F28" i="1"/>
  <c r="G27" i="1"/>
  <c r="H27" i="1" s="1"/>
  <c r="H28" i="1" s="1"/>
  <c r="F25" i="1"/>
  <c r="G25" i="1" s="1"/>
  <c r="G24" i="1"/>
  <c r="H24" i="1" s="1"/>
  <c r="F22" i="1"/>
  <c r="G22" i="1" s="1"/>
  <c r="G21" i="1"/>
  <c r="H21" i="1" s="1"/>
  <c r="F19" i="1"/>
  <c r="G19" i="1" s="1"/>
  <c r="G18" i="1"/>
  <c r="H18" i="1" s="1"/>
  <c r="F16" i="1"/>
  <c r="G16" i="1" s="1"/>
  <c r="G15" i="1"/>
  <c r="H15" i="1" s="1"/>
  <c r="F13" i="1"/>
  <c r="G12" i="1"/>
  <c r="H12" i="1" s="1"/>
  <c r="H13" i="1" s="1"/>
  <c r="F10" i="1"/>
  <c r="G10" i="1" s="1"/>
  <c r="H10" i="1" s="1"/>
  <c r="G9" i="1"/>
  <c r="H9" i="1" s="1"/>
  <c r="F38" i="1" l="1"/>
  <c r="F63" i="1" s="1"/>
  <c r="H38" i="1"/>
  <c r="H25" i="1"/>
  <c r="H16" i="1"/>
  <c r="H19" i="1"/>
  <c r="H31" i="1"/>
  <c r="H47" i="1"/>
  <c r="H35" i="1"/>
  <c r="H41" i="1"/>
  <c r="H53" i="1"/>
  <c r="H59" i="1"/>
  <c r="H22" i="1"/>
  <c r="H44" i="1"/>
  <c r="H62" i="1"/>
  <c r="G13" i="1"/>
  <c r="G28" i="1"/>
  <c r="G50" i="1"/>
  <c r="G56" i="1"/>
  <c r="H56" i="1"/>
  <c r="G38" i="1" l="1"/>
  <c r="G63" i="1" s="1"/>
  <c r="H63" i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<sst xmlns="http://schemas.openxmlformats.org/spreadsheetml/2006/main" count="66" uniqueCount="66">
  <si>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</si>
  <si>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</si>
  <si>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Численность обслуживаемого населения, застрахованных в системе ОМС на 01.01.24 (чел.)</t>
  </si>
  <si>
    <t>Численность обслуживаемого населения, застрахованных в системе ОМС на 01.02.24 (чел.)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</si>
  <si>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</si>
  <si>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</si>
  <si>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</si>
  <si>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</si>
  <si>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</si>
  <si>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</si>
  <si>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</si>
  <si>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</si>
  <si>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</si>
  <si>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</si>
  <si>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</si>
  <si>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</si>
  <si>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</si>
  <si>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</si>
  <si>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</si>
  <si>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</si>
  <si>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</si>
  <si>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</si>
  <si>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</si>
  <si>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</si>
  <si>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</si>
  <si>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</si>
  <si>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</si>
  <si>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</si>
  <si>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</si>
  <si>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</si>
  <si>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</si>
  <si>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</si>
  <si>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</si>
  <si>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</si>
  <si>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</si>
  <si>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</si>
  <si>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</si>
  <si>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</si>
  <si>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</si>
  <si>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</si>
  <si>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</si>
  <si>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</si>
  <si>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</si>
  <si>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</si>
  <si>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</si>
  <si>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</si>
  <si>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</si>
  <si>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КГБУЗ "Охотская центральная районная больница" министерства здравоохранения Хабаровского края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</si>
  <si>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</si>
  <si>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</si>
  <si>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</si>
  <si>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</si>
  <si>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</si>
  <si>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</si>
  <si>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</si>
  <si>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</si>
  <si>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</si>
  <si>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</si>
  <si>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</si>
  <si>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</si>
  <si>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</si>
  <si>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Охотский округ</t>
  </si>
  <si>
    <t>Итого Охотский округ</t>
  </si>
  <si>
    <t xml:space="preserve"> Объем финансового обеспечения по подушевому нормативу скорой медицинской помощи  в расчете на месяц 
(январь 2024)</t>
  </si>
  <si>
    <t>Дифференцированный подушевой норматив финансирования
 ДПн (руб./год)</t>
  </si>
  <si>
    <t>Приложение № 7                                             
к протоколу Комиссии по разработке ТП ОМС 
от 31.01.2024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</si>
</sst>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164" fontId="6" fillId="0" borderId="3" xfId="1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3" borderId="2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8" fillId="4" borderId="2" xfId="0" applyFont="1" applyFill="1" applyBorder="1" applyAlignment="1">
      <alignment wrapText="1"/>
    </xf>
    <xf numFmtId="164" fontId="4" fillId="0" borderId="2" xfId="1" applyNumberFormat="1" applyFont="1" applyBorder="1" applyAlignment="1">
      <alignment wrapText="1"/>
    </xf>
    <xf numFmtId="165" fontId="4" fillId="0" borderId="2" xfId="1" applyNumberFormat="1" applyFont="1" applyBorder="1" applyAlignment="1">
      <alignment wrapText="1"/>
    </xf>
    <xf numFmtId="164" fontId="4" fillId="3" borderId="2" xfId="1" applyNumberFormat="1" applyFont="1" applyFill="1" applyBorder="1" applyAlignment="1">
      <alignment wrapText="1"/>
    </xf>
    <xf numFmtId="43" fontId="2" fillId="0" borderId="0" xfId="0" applyNumberFormat="1" applyFont="1" applyAlignment="1">
      <alignment wrapText="1"/>
    </xf>
    <xf numFmtId="1" fontId="9" fillId="0" borderId="0" xfId="0" applyNumberFormat="1" applyFont="1" applyAlignment="1">
      <alignment wrapText="1"/>
    </xf>
    <xf numFmtId="0" fontId="10" fillId="0" borderId="2" xfId="0" applyFont="1" applyBorder="1" applyAlignment="1">
      <alignment wrapText="1"/>
    </xf>
    <xf numFmtId="165" fontId="10" fillId="0" borderId="2" xfId="1" applyNumberFormat="1" applyFont="1" applyBorder="1" applyAlignment="1">
      <alignment wrapText="1"/>
    </xf>
    <xf numFmtId="164" fontId="10" fillId="3" borderId="2" xfId="1" applyNumberFormat="1" applyFont="1" applyFill="1" applyBorder="1" applyAlignment="1">
      <alignment wrapText="1"/>
    </xf>
    <xf numFmtId="0" fontId="9" fillId="0" borderId="0" xfId="0" applyFont="1" applyAlignment="1">
      <alignment wrapText="1"/>
    </xf>
    <xf numFmtId="0" fontId="11" fillId="0" borderId="2" xfId="0" applyFont="1" applyBorder="1" applyAlignment="1">
      <alignment wrapText="1"/>
    </xf>
    <xf numFmtId="0" fontId="2" fillId="2" borderId="3" xfId="0" applyFont="1" applyFill="1" applyBorder="1" applyAlignment="1">
      <alignment wrapText="1"/>
    </xf>
    <xf numFmtId="166" fontId="10" fillId="0" borderId="2" xfId="1" applyNumberFormat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167" fontId="2" fillId="0" borderId="0" xfId="0" applyNumberFormat="1" applyFont="1" applyAlignment="1">
      <alignment wrapText="1"/>
    </xf>
    <xf numFmtId="164" fontId="2" fillId="0" borderId="0" xfId="1" applyFont="1" applyAlignment="1">
      <alignment wrapText="1"/>
    </xf>
    <xf numFmtId="0" fontId="8" fillId="5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1"/>
  <sheetViews>
    <sheetView tabSelected="1" view="pageBreakPreview" zoomScale="62" zoomScaleNormal="72" zoomScaleSheetLayoutView="62" workbookViewId="0">
      <pane xSplit="3" ySplit="8" topLeftCell="D9" activePane="bottomRight" state="frozen"/>
      <selection activeCell="D34" sqref="D34"/>
      <selection pane="topRight" activeCell="D34" sqref="D34"/>
      <selection pane="bottomLeft" activeCell="D34" sqref="D34"/>
      <selection pane="bottomRight" activeCell="G2" sqref="G2:H2"/>
    </sheetView>
  </sheetViews>
  <sheetFormatPr defaultColWidth="9.140625" defaultRowHeight="18.75" x14ac:dyDescent="0.3"/>
  <cols>
    <col min="1" max="2" width="13.140625" style="1" hidden="1" customWidth="1"/>
    <col min="3" max="3" width="43.42578125" style="1" customWidth="1"/>
    <col min="4" max="4" width="27.28515625" style="1" customWidth="1"/>
    <col min="5" max="6" width="22.28515625" style="1" customWidth="1"/>
    <col min="7" max="7" width="21.28515625" style="1" customWidth="1"/>
    <col min="8" max="8" width="27.28515625" style="1" customWidth="1"/>
    <col min="9" max="16384" width="9.140625" style="1"/>
  </cols>
  <sheetData>
    <row r="1" spans="1:8" ht="18" hidden="1" customHeight="1" x14ac:dyDescent="0.3"/>
    <row r="2" spans="1:8" ht="76.900000000000006" customHeight="1" x14ac:dyDescent="0.3">
      <c r="G2" s="32" t="s">
        <v>65</v>
      </c>
      <c r="H2" s="32"/>
    </row>
    <row r="3" spans="1:8" ht="12" customHeight="1" x14ac:dyDescent="0.3"/>
    <row r="4" spans="1:8" ht="72.75" customHeight="1" x14ac:dyDescent="0.3">
      <c r="C4" s="33" t="s">
        <v>63</v>
      </c>
      <c r="D4" s="33"/>
      <c r="E4" s="33"/>
      <c r="F4" s="33"/>
      <c r="G4" s="33"/>
      <c r="H4" s="33"/>
    </row>
    <row r="5" spans="1:8" ht="21" customHeight="1" x14ac:dyDescent="0.3">
      <c r="C5" s="29"/>
      <c r="D5" s="29"/>
      <c r="E5" s="2"/>
      <c r="F5" s="2"/>
      <c r="G5" s="34" t="s">
        <v>0</v>
      </c>
      <c r="H5" s="34"/>
    </row>
    <row r="6" spans="1:8" s="3" customFormat="1" ht="124.9" customHeight="1" x14ac:dyDescent="0.3">
      <c r="C6" s="6" t="s">
        <v>1</v>
      </c>
      <c r="D6" s="30" t="s">
        <v>64</v>
      </c>
      <c r="E6" s="4" t="s">
        <v>2</v>
      </c>
      <c r="F6" s="4" t="s">
        <v>3</v>
      </c>
      <c r="G6" s="4" t="s">
        <v>4</v>
      </c>
      <c r="H6" s="5" t="s">
        <v>5</v>
      </c>
    </row>
    <row r="7" spans="1:8" s="3" customFormat="1" ht="17.45" customHeight="1" x14ac:dyDescent="0.3">
      <c r="C7" s="6" t="s">
        <v>6</v>
      </c>
      <c r="D7" s="4">
        <v>1</v>
      </c>
      <c r="E7" s="4">
        <v>2</v>
      </c>
      <c r="F7" s="4">
        <v>3</v>
      </c>
      <c r="G7" s="4">
        <v>4</v>
      </c>
      <c r="H7" s="5">
        <v>5</v>
      </c>
    </row>
    <row r="8" spans="1:8" ht="22.5" customHeight="1" x14ac:dyDescent="0.3">
      <c r="C8" s="7" t="s">
        <v>7</v>
      </c>
      <c r="D8" s="8"/>
      <c r="E8" s="9"/>
      <c r="F8" s="9"/>
      <c r="G8" s="9"/>
      <c r="H8" s="10"/>
    </row>
    <row r="9" spans="1:8" ht="97.5" customHeight="1" x14ac:dyDescent="0.3">
      <c r="A9" s="11">
        <v>1</v>
      </c>
      <c r="B9" s="11">
        <v>17</v>
      </c>
      <c r="C9" s="12" t="s">
        <v>8</v>
      </c>
      <c r="D9" s="13">
        <v>1712.5</v>
      </c>
      <c r="E9" s="14">
        <v>591371</v>
      </c>
      <c r="F9" s="14">
        <v>590645</v>
      </c>
      <c r="G9" s="14">
        <f>ROUND((F9+E9)/2,0)</f>
        <v>591008</v>
      </c>
      <c r="H9" s="15">
        <f>ROUND(G9*$D$9/12,2)</f>
        <v>84341766.670000002</v>
      </c>
    </row>
    <row r="10" spans="1:8" s="21" customFormat="1" ht="20.25" x14ac:dyDescent="0.3">
      <c r="A10" s="17"/>
      <c r="B10" s="17"/>
      <c r="C10" s="18" t="s">
        <v>9</v>
      </c>
      <c r="D10" s="13"/>
      <c r="E10" s="19">
        <v>591371</v>
      </c>
      <c r="F10" s="19">
        <f>F9</f>
        <v>590645</v>
      </c>
      <c r="G10" s="19">
        <f t="shared" ref="G10:G62" si="0">ROUND((F10+E10)/2,0)</f>
        <v>591008</v>
      </c>
      <c r="H10" s="20">
        <f t="shared" ref="H10" si="1">ROUND(G10*$D$9/12,2)</f>
        <v>84341766.670000002</v>
      </c>
    </row>
    <row r="11" spans="1:8" ht="20.25" x14ac:dyDescent="0.3">
      <c r="A11" s="11"/>
      <c r="B11" s="11"/>
      <c r="C11" s="7" t="s">
        <v>10</v>
      </c>
      <c r="D11" s="13"/>
      <c r="E11" s="14"/>
      <c r="F11" s="14"/>
      <c r="G11" s="14"/>
      <c r="H11" s="15"/>
    </row>
    <row r="12" spans="1:8" ht="94.5" customHeight="1" x14ac:dyDescent="0.3">
      <c r="A12" s="11">
        <v>2</v>
      </c>
      <c r="B12" s="11">
        <v>19</v>
      </c>
      <c r="C12" s="12" t="s">
        <v>11</v>
      </c>
      <c r="D12" s="13">
        <v>2248</v>
      </c>
      <c r="E12" s="14">
        <v>226325</v>
      </c>
      <c r="F12" s="14">
        <v>225797</v>
      </c>
      <c r="G12" s="14">
        <f t="shared" si="0"/>
        <v>226061</v>
      </c>
      <c r="H12" s="15">
        <f>ROUND(G12*$D$12/12,2)</f>
        <v>42348760.670000002</v>
      </c>
    </row>
    <row r="13" spans="1:8" s="21" customFormat="1" ht="33.75" customHeight="1" x14ac:dyDescent="0.3">
      <c r="A13" s="17"/>
      <c r="B13" s="17"/>
      <c r="C13" s="18" t="s">
        <v>12</v>
      </c>
      <c r="D13" s="13"/>
      <c r="E13" s="19">
        <v>226325</v>
      </c>
      <c r="F13" s="19">
        <f>F12</f>
        <v>225797</v>
      </c>
      <c r="G13" s="19">
        <f t="shared" si="0"/>
        <v>226061</v>
      </c>
      <c r="H13" s="20">
        <f>H12</f>
        <v>42348760.670000002</v>
      </c>
    </row>
    <row r="14" spans="1:8" ht="20.25" x14ac:dyDescent="0.3">
      <c r="A14" s="11"/>
      <c r="B14" s="11"/>
      <c r="C14" s="7" t="s">
        <v>13</v>
      </c>
      <c r="D14" s="13"/>
      <c r="E14" s="14"/>
      <c r="F14" s="14"/>
      <c r="G14" s="14"/>
      <c r="H14" s="15"/>
    </row>
    <row r="15" spans="1:8" ht="123" customHeight="1" x14ac:dyDescent="0.3">
      <c r="A15" s="11">
        <v>3</v>
      </c>
      <c r="B15" s="11">
        <v>11</v>
      </c>
      <c r="C15" s="28" t="s">
        <v>14</v>
      </c>
      <c r="D15" s="13">
        <v>1761.8</v>
      </c>
      <c r="E15" s="14">
        <v>60616</v>
      </c>
      <c r="F15" s="14">
        <v>60422</v>
      </c>
      <c r="G15" s="14">
        <f t="shared" si="0"/>
        <v>60519</v>
      </c>
      <c r="H15" s="15">
        <f>ROUND(G15*$D$15/12,2)</f>
        <v>8885197.8499999996</v>
      </c>
    </row>
    <row r="16" spans="1:8" s="21" customFormat="1" ht="20.25" x14ac:dyDescent="0.3">
      <c r="A16" s="17"/>
      <c r="B16" s="17"/>
      <c r="C16" s="18" t="s">
        <v>15</v>
      </c>
      <c r="D16" s="13"/>
      <c r="E16" s="19">
        <v>60616</v>
      </c>
      <c r="F16" s="19">
        <f>F15</f>
        <v>60422</v>
      </c>
      <c r="G16" s="19">
        <f t="shared" si="0"/>
        <v>60519</v>
      </c>
      <c r="H16" s="20">
        <f t="shared" ref="H16" si="2">H15</f>
        <v>8885197.8499999996</v>
      </c>
    </row>
    <row r="17" spans="1:8" ht="20.25" x14ac:dyDescent="0.3">
      <c r="A17" s="11"/>
      <c r="B17" s="11"/>
      <c r="C17" s="7" t="s">
        <v>16</v>
      </c>
      <c r="D17" s="13"/>
      <c r="E17" s="14"/>
      <c r="F17" s="14"/>
      <c r="G17" s="14"/>
      <c r="H17" s="15"/>
    </row>
    <row r="18" spans="1:8" ht="78.599999999999994" customHeight="1" x14ac:dyDescent="0.3">
      <c r="A18" s="11">
        <v>4</v>
      </c>
      <c r="B18" s="11">
        <v>9</v>
      </c>
      <c r="C18" s="12" t="s">
        <v>17</v>
      </c>
      <c r="D18" s="13">
        <v>1726.9</v>
      </c>
      <c r="E18" s="14">
        <v>31861</v>
      </c>
      <c r="F18" s="14">
        <v>31812</v>
      </c>
      <c r="G18" s="14">
        <f t="shared" si="0"/>
        <v>31837</v>
      </c>
      <c r="H18" s="15">
        <f>ROUND(G18*$D$18/12,2)</f>
        <v>4581609.6100000003</v>
      </c>
    </row>
    <row r="19" spans="1:8" s="21" customFormat="1" ht="20.25" x14ac:dyDescent="0.3">
      <c r="A19" s="17"/>
      <c r="B19" s="17"/>
      <c r="C19" s="18" t="s">
        <v>18</v>
      </c>
      <c r="D19" s="13"/>
      <c r="E19" s="19">
        <v>31861</v>
      </c>
      <c r="F19" s="19">
        <f>F18</f>
        <v>31812</v>
      </c>
      <c r="G19" s="19">
        <f t="shared" si="0"/>
        <v>31837</v>
      </c>
      <c r="H19" s="20">
        <f t="shared" ref="H19" si="3">H18</f>
        <v>4581609.6100000003</v>
      </c>
    </row>
    <row r="20" spans="1:8" ht="20.25" x14ac:dyDescent="0.3">
      <c r="A20" s="11"/>
      <c r="B20" s="11"/>
      <c r="C20" s="7" t="s">
        <v>19</v>
      </c>
      <c r="D20" s="13"/>
      <c r="E20" s="14"/>
      <c r="F20" s="14"/>
      <c r="G20" s="14"/>
      <c r="H20" s="15"/>
    </row>
    <row r="21" spans="1:8" ht="81" x14ac:dyDescent="0.3">
      <c r="A21" s="11">
        <v>5</v>
      </c>
      <c r="B21" s="11">
        <v>1</v>
      </c>
      <c r="C21" s="22" t="s">
        <v>20</v>
      </c>
      <c r="D21" s="13">
        <v>1439.1</v>
      </c>
      <c r="E21" s="14">
        <v>20553</v>
      </c>
      <c r="F21" s="14">
        <v>20501</v>
      </c>
      <c r="G21" s="14">
        <f t="shared" si="0"/>
        <v>20527</v>
      </c>
      <c r="H21" s="15">
        <f>ROUND(G21*$D$21/12,2)</f>
        <v>2461700.48</v>
      </c>
    </row>
    <row r="22" spans="1:8" s="21" customFormat="1" ht="20.25" x14ac:dyDescent="0.3">
      <c r="A22" s="17"/>
      <c r="B22" s="17"/>
      <c r="C22" s="18" t="s">
        <v>21</v>
      </c>
      <c r="D22" s="13"/>
      <c r="E22" s="19">
        <v>20553</v>
      </c>
      <c r="F22" s="19">
        <f>F21</f>
        <v>20501</v>
      </c>
      <c r="G22" s="19">
        <f t="shared" si="0"/>
        <v>20527</v>
      </c>
      <c r="H22" s="20">
        <f t="shared" ref="H22" si="4">H21</f>
        <v>2461700.48</v>
      </c>
    </row>
    <row r="23" spans="1:8" ht="20.25" x14ac:dyDescent="0.3">
      <c r="A23" s="11"/>
      <c r="B23" s="11"/>
      <c r="C23" s="7" t="s">
        <v>22</v>
      </c>
      <c r="D23" s="13"/>
      <c r="E23" s="14"/>
      <c r="F23" s="14"/>
      <c r="G23" s="14"/>
      <c r="H23" s="15"/>
    </row>
    <row r="24" spans="1:8" ht="101.25" x14ac:dyDescent="0.3">
      <c r="A24" s="11">
        <v>6</v>
      </c>
      <c r="B24" s="11">
        <v>16</v>
      </c>
      <c r="C24" s="22" t="s">
        <v>23</v>
      </c>
      <c r="D24" s="13">
        <v>2153.3000000000002</v>
      </c>
      <c r="E24" s="14">
        <v>2272</v>
      </c>
      <c r="F24" s="14">
        <v>2266</v>
      </c>
      <c r="G24" s="14">
        <f t="shared" si="0"/>
        <v>2269</v>
      </c>
      <c r="H24" s="15">
        <f>ROUND(G24*$D$24/12,2)</f>
        <v>407153.14</v>
      </c>
    </row>
    <row r="25" spans="1:8" s="21" customFormat="1" ht="20.25" x14ac:dyDescent="0.3">
      <c r="A25" s="17"/>
      <c r="B25" s="17"/>
      <c r="C25" s="18" t="s">
        <v>24</v>
      </c>
      <c r="D25" s="13"/>
      <c r="E25" s="19">
        <v>2272</v>
      </c>
      <c r="F25" s="19">
        <f>F24</f>
        <v>2266</v>
      </c>
      <c r="G25" s="19">
        <f t="shared" si="0"/>
        <v>2269</v>
      </c>
      <c r="H25" s="20">
        <f t="shared" ref="H25" si="5">H24</f>
        <v>407153.14</v>
      </c>
    </row>
    <row r="26" spans="1:8" ht="20.25" x14ac:dyDescent="0.3">
      <c r="A26" s="11"/>
      <c r="B26" s="11"/>
      <c r="C26" s="7" t="s">
        <v>25</v>
      </c>
      <c r="D26" s="13"/>
      <c r="E26" s="14"/>
      <c r="F26" s="14"/>
      <c r="G26" s="14"/>
      <c r="H26" s="15"/>
    </row>
    <row r="27" spans="1:8" ht="101.25" x14ac:dyDescent="0.3">
      <c r="A27" s="11">
        <v>7</v>
      </c>
      <c r="B27" s="11">
        <v>13</v>
      </c>
      <c r="C27" s="22" t="s">
        <v>26</v>
      </c>
      <c r="D27" s="13">
        <v>1674.6</v>
      </c>
      <c r="E27" s="14">
        <v>26108</v>
      </c>
      <c r="F27" s="14">
        <v>26026</v>
      </c>
      <c r="G27" s="14">
        <f t="shared" si="0"/>
        <v>26067</v>
      </c>
      <c r="H27" s="15">
        <f>ROUND(G27*$D$27/12,2)</f>
        <v>3637649.85</v>
      </c>
    </row>
    <row r="28" spans="1:8" s="21" customFormat="1" ht="40.5" x14ac:dyDescent="0.3">
      <c r="A28" s="17"/>
      <c r="B28" s="17"/>
      <c r="C28" s="18" t="s">
        <v>27</v>
      </c>
      <c r="D28" s="13"/>
      <c r="E28" s="19">
        <v>26108</v>
      </c>
      <c r="F28" s="19">
        <f>F27</f>
        <v>26026</v>
      </c>
      <c r="G28" s="19">
        <f t="shared" si="0"/>
        <v>26067</v>
      </c>
      <c r="H28" s="20">
        <f t="shared" ref="H28" si="6">H27</f>
        <v>3637649.85</v>
      </c>
    </row>
    <row r="29" spans="1:8" ht="20.25" x14ac:dyDescent="0.3">
      <c r="A29" s="11"/>
      <c r="B29" s="11"/>
      <c r="C29" s="7" t="s">
        <v>28</v>
      </c>
      <c r="D29" s="13"/>
      <c r="E29" s="14"/>
      <c r="F29" s="14"/>
      <c r="G29" s="14"/>
      <c r="H29" s="15"/>
    </row>
    <row r="30" spans="1:8" ht="75" x14ac:dyDescent="0.3">
      <c r="A30" s="11">
        <v>8</v>
      </c>
      <c r="B30" s="11">
        <v>5</v>
      </c>
      <c r="C30" s="12" t="s">
        <v>29</v>
      </c>
      <c r="D30" s="13">
        <v>1439.1</v>
      </c>
      <c r="E30" s="14">
        <v>22559</v>
      </c>
      <c r="F30" s="14">
        <v>22496</v>
      </c>
      <c r="G30" s="14">
        <f t="shared" si="0"/>
        <v>22528</v>
      </c>
      <c r="H30" s="15">
        <f>ROUND(G30*$D$30/12,2)</f>
        <v>2701670.3999999999</v>
      </c>
    </row>
    <row r="31" spans="1:8" s="21" customFormat="1" ht="20.25" x14ac:dyDescent="0.3">
      <c r="A31" s="17"/>
      <c r="B31" s="17"/>
      <c r="C31" s="18" t="s">
        <v>30</v>
      </c>
      <c r="D31" s="13"/>
      <c r="E31" s="19">
        <v>22559</v>
      </c>
      <c r="F31" s="19">
        <f>F30</f>
        <v>22496</v>
      </c>
      <c r="G31" s="19">
        <f t="shared" si="0"/>
        <v>22528</v>
      </c>
      <c r="H31" s="20">
        <f t="shared" ref="H31" si="7">H30</f>
        <v>2701670.3999999999</v>
      </c>
    </row>
    <row r="32" spans="1:8" ht="40.5" x14ac:dyDescent="0.3">
      <c r="A32" s="11"/>
      <c r="B32" s="11"/>
      <c r="C32" s="7" t="s">
        <v>31</v>
      </c>
      <c r="D32" s="13"/>
      <c r="E32" s="14"/>
      <c r="F32" s="14"/>
      <c r="G32" s="14"/>
      <c r="H32" s="15"/>
    </row>
    <row r="33" spans="1:8" ht="75" x14ac:dyDescent="0.3">
      <c r="A33" s="11">
        <v>9</v>
      </c>
      <c r="B33" s="11">
        <v>2</v>
      </c>
      <c r="C33" s="23" t="s">
        <v>32</v>
      </c>
      <c r="D33" s="13">
        <v>1424.5</v>
      </c>
      <c r="E33" s="14">
        <v>12062</v>
      </c>
      <c r="F33" s="14">
        <f>ROUND(69183*0.174,0)</f>
        <v>12038</v>
      </c>
      <c r="G33" s="14">
        <f t="shared" si="0"/>
        <v>12050</v>
      </c>
      <c r="H33" s="15">
        <f>ROUND(G33*$D$33/12,2)</f>
        <v>1430435.42</v>
      </c>
    </row>
    <row r="34" spans="1:8" ht="102" customHeight="1" x14ac:dyDescent="0.3">
      <c r="A34" s="11">
        <v>10</v>
      </c>
      <c r="B34" s="11">
        <v>3</v>
      </c>
      <c r="C34" s="22" t="s">
        <v>33</v>
      </c>
      <c r="D34" s="13">
        <v>1424.5</v>
      </c>
      <c r="E34" s="14">
        <v>57261</v>
      </c>
      <c r="F34" s="14">
        <f>ROUND(69183*0.826,0)</f>
        <v>57145</v>
      </c>
      <c r="G34" s="14">
        <f t="shared" si="0"/>
        <v>57203</v>
      </c>
      <c r="H34" s="15">
        <f>ROUND(G34*$D$34/12,2)</f>
        <v>6790472.79</v>
      </c>
    </row>
    <row r="35" spans="1:8" s="21" customFormat="1" ht="32.450000000000003" customHeight="1" x14ac:dyDescent="0.3">
      <c r="A35" s="17"/>
      <c r="B35" s="17"/>
      <c r="C35" s="18" t="s">
        <v>34</v>
      </c>
      <c r="D35" s="13"/>
      <c r="E35" s="19">
        <v>69323</v>
      </c>
      <c r="F35" s="19">
        <v>69183</v>
      </c>
      <c r="G35" s="19">
        <f t="shared" si="0"/>
        <v>69253</v>
      </c>
      <c r="H35" s="20">
        <f t="shared" ref="H35" si="8">H33+H34</f>
        <v>8220908.21</v>
      </c>
    </row>
    <row r="36" spans="1:8" ht="20.25" x14ac:dyDescent="0.3">
      <c r="A36" s="11"/>
      <c r="B36" s="11"/>
      <c r="C36" s="7" t="s">
        <v>35</v>
      </c>
      <c r="D36" s="13"/>
      <c r="E36" s="14"/>
      <c r="F36" s="14"/>
      <c r="G36" s="14"/>
      <c r="H36" s="15"/>
    </row>
    <row r="37" spans="1:8" ht="81" x14ac:dyDescent="0.3">
      <c r="A37" s="11">
        <v>11</v>
      </c>
      <c r="B37" s="11">
        <v>6</v>
      </c>
      <c r="C37" s="22" t="s">
        <v>36</v>
      </c>
      <c r="D37" s="13">
        <v>1657.1</v>
      </c>
      <c r="E37" s="14">
        <v>26417</v>
      </c>
      <c r="F37" s="14">
        <f>21688+4664</f>
        <v>26352</v>
      </c>
      <c r="G37" s="14">
        <f t="shared" si="0"/>
        <v>26385</v>
      </c>
      <c r="H37" s="15">
        <f>ROUND(G37*$D$37/12,2)</f>
        <v>3643548.63</v>
      </c>
    </row>
    <row r="38" spans="1:8" s="21" customFormat="1" ht="20.25" x14ac:dyDescent="0.3">
      <c r="A38" s="17"/>
      <c r="B38" s="17"/>
      <c r="C38" s="18" t="s">
        <v>37</v>
      </c>
      <c r="D38" s="13"/>
      <c r="E38" s="19">
        <v>26417</v>
      </c>
      <c r="F38" s="19">
        <f>F37</f>
        <v>26352</v>
      </c>
      <c r="G38" s="19">
        <f t="shared" si="0"/>
        <v>26385</v>
      </c>
      <c r="H38" s="20">
        <f t="shared" ref="H38" si="9">H37</f>
        <v>3643548.63</v>
      </c>
    </row>
    <row r="39" spans="1:8" ht="20.25" x14ac:dyDescent="0.3">
      <c r="A39" s="11"/>
      <c r="B39" s="11"/>
      <c r="C39" s="7" t="s">
        <v>38</v>
      </c>
      <c r="D39" s="13"/>
      <c r="E39" s="14"/>
      <c r="F39" s="14"/>
      <c r="G39" s="14"/>
      <c r="H39" s="15"/>
    </row>
    <row r="40" spans="1:8" ht="75" x14ac:dyDescent="0.3">
      <c r="A40" s="11">
        <v>12</v>
      </c>
      <c r="B40" s="11">
        <v>10</v>
      </c>
      <c r="C40" s="12" t="s">
        <v>39</v>
      </c>
      <c r="D40" s="13">
        <v>1744.3</v>
      </c>
      <c r="E40" s="14">
        <v>35356</v>
      </c>
      <c r="F40" s="14">
        <v>35221</v>
      </c>
      <c r="G40" s="14">
        <f t="shared" si="0"/>
        <v>35289</v>
      </c>
      <c r="H40" s="15">
        <f>ROUND(G40*$D$40/12,2)</f>
        <v>5129550.2300000004</v>
      </c>
    </row>
    <row r="41" spans="1:8" s="21" customFormat="1" ht="40.5" x14ac:dyDescent="0.3">
      <c r="A41" s="17"/>
      <c r="B41" s="17"/>
      <c r="C41" s="18" t="s">
        <v>40</v>
      </c>
      <c r="D41" s="13"/>
      <c r="E41" s="19">
        <v>35356</v>
      </c>
      <c r="F41" s="19">
        <f>F40</f>
        <v>35221</v>
      </c>
      <c r="G41" s="19">
        <f t="shared" si="0"/>
        <v>35289</v>
      </c>
      <c r="H41" s="20">
        <f t="shared" ref="H41" si="10">H40</f>
        <v>5129550.2300000004</v>
      </c>
    </row>
    <row r="42" spans="1:8" ht="20.25" x14ac:dyDescent="0.3">
      <c r="A42" s="11"/>
      <c r="B42" s="11"/>
      <c r="C42" s="7" t="s">
        <v>41</v>
      </c>
      <c r="D42" s="13"/>
      <c r="E42" s="14"/>
      <c r="F42" s="14"/>
      <c r="G42" s="14"/>
      <c r="H42" s="15"/>
    </row>
    <row r="43" spans="1:8" ht="75" x14ac:dyDescent="0.3">
      <c r="A43" s="11">
        <v>13</v>
      </c>
      <c r="B43" s="11">
        <v>14</v>
      </c>
      <c r="C43" s="12" t="s">
        <v>42</v>
      </c>
      <c r="D43" s="13">
        <v>1709.5</v>
      </c>
      <c r="E43" s="14">
        <v>28964</v>
      </c>
      <c r="F43" s="14">
        <v>28884</v>
      </c>
      <c r="G43" s="14">
        <f t="shared" si="0"/>
        <v>28924</v>
      </c>
      <c r="H43" s="15">
        <f>ROUND(G43*$D$43/12,2)</f>
        <v>4120464.83</v>
      </c>
    </row>
    <row r="44" spans="1:8" s="21" customFormat="1" ht="20.25" x14ac:dyDescent="0.3">
      <c r="A44" s="17"/>
      <c r="B44" s="17"/>
      <c r="C44" s="18" t="s">
        <v>43</v>
      </c>
      <c r="D44" s="13"/>
      <c r="E44" s="19">
        <v>28964</v>
      </c>
      <c r="F44" s="19">
        <f>F43</f>
        <v>28884</v>
      </c>
      <c r="G44" s="19">
        <f t="shared" si="0"/>
        <v>28924</v>
      </c>
      <c r="H44" s="20">
        <f t="shared" ref="H44" si="11">H43</f>
        <v>4120464.83</v>
      </c>
    </row>
    <row r="45" spans="1:8" ht="20.25" x14ac:dyDescent="0.3">
      <c r="A45" s="11"/>
      <c r="B45" s="11"/>
      <c r="C45" s="7" t="s">
        <v>44</v>
      </c>
      <c r="D45" s="13"/>
      <c r="E45" s="14"/>
      <c r="F45" s="14"/>
      <c r="G45" s="14"/>
      <c r="H45" s="15"/>
    </row>
    <row r="46" spans="1:8" ht="75" x14ac:dyDescent="0.3">
      <c r="A46" s="11">
        <v>14</v>
      </c>
      <c r="B46" s="11">
        <v>4</v>
      </c>
      <c r="C46" s="12" t="s">
        <v>45</v>
      </c>
      <c r="D46" s="13">
        <v>1439.1</v>
      </c>
      <c r="E46" s="14">
        <v>47762</v>
      </c>
      <c r="F46" s="14">
        <v>47621</v>
      </c>
      <c r="G46" s="14">
        <f t="shared" si="0"/>
        <v>47692</v>
      </c>
      <c r="H46" s="15">
        <f>ROUND(G46*$D$46/12,2)</f>
        <v>5719463.0999999996</v>
      </c>
    </row>
    <row r="47" spans="1:8" s="21" customFormat="1" ht="20.25" x14ac:dyDescent="0.3">
      <c r="A47" s="17"/>
      <c r="B47" s="17"/>
      <c r="C47" s="18" t="s">
        <v>46</v>
      </c>
      <c r="D47" s="13"/>
      <c r="E47" s="19">
        <v>47762</v>
      </c>
      <c r="F47" s="19">
        <f>F46</f>
        <v>47621</v>
      </c>
      <c r="G47" s="19">
        <f t="shared" si="0"/>
        <v>47692</v>
      </c>
      <c r="H47" s="20">
        <f t="shared" ref="H47" si="12">H46</f>
        <v>5719463.0999999996</v>
      </c>
    </row>
    <row r="48" spans="1:8" ht="20.25" x14ac:dyDescent="0.3">
      <c r="A48" s="11"/>
      <c r="B48" s="11"/>
      <c r="C48" s="7" t="s">
        <v>61</v>
      </c>
      <c r="D48" s="13"/>
      <c r="E48" s="14"/>
      <c r="F48" s="14"/>
      <c r="G48" s="14"/>
      <c r="H48" s="15"/>
    </row>
    <row r="49" spans="1:8" ht="92.25" customHeight="1" x14ac:dyDescent="0.3">
      <c r="A49" s="11">
        <v>15</v>
      </c>
      <c r="B49" s="11">
        <v>18</v>
      </c>
      <c r="C49" s="22" t="s">
        <v>47</v>
      </c>
      <c r="D49" s="13">
        <v>2561.6999999999998</v>
      </c>
      <c r="E49" s="14">
        <v>7095</v>
      </c>
      <c r="F49" s="14">
        <v>7063</v>
      </c>
      <c r="G49" s="14">
        <f t="shared" si="0"/>
        <v>7079</v>
      </c>
      <c r="H49" s="15">
        <f>ROUND(G49*$D$49/12,2)</f>
        <v>1511189.53</v>
      </c>
    </row>
    <row r="50" spans="1:8" s="21" customFormat="1" ht="26.25" customHeight="1" x14ac:dyDescent="0.3">
      <c r="A50" s="17"/>
      <c r="B50" s="17"/>
      <c r="C50" s="18" t="s">
        <v>62</v>
      </c>
      <c r="D50" s="13"/>
      <c r="E50" s="19">
        <v>7095</v>
      </c>
      <c r="F50" s="19">
        <f>F49</f>
        <v>7063</v>
      </c>
      <c r="G50" s="19">
        <f t="shared" si="0"/>
        <v>7079</v>
      </c>
      <c r="H50" s="20">
        <f t="shared" ref="H50" si="13">H49</f>
        <v>1511189.53</v>
      </c>
    </row>
    <row r="51" spans="1:8" ht="27.75" customHeight="1" x14ac:dyDescent="0.3">
      <c r="A51" s="11"/>
      <c r="B51" s="11"/>
      <c r="C51" s="7" t="s">
        <v>48</v>
      </c>
      <c r="D51" s="13"/>
      <c r="E51" s="14"/>
      <c r="F51" s="14"/>
      <c r="G51" s="14"/>
      <c r="H51" s="15"/>
    </row>
    <row r="52" spans="1:8" ht="84" customHeight="1" x14ac:dyDescent="0.3">
      <c r="A52" s="11">
        <v>17</v>
      </c>
      <c r="B52" s="11">
        <v>8</v>
      </c>
      <c r="C52" s="12" t="s">
        <v>49</v>
      </c>
      <c r="D52" s="13">
        <v>1744.3</v>
      </c>
      <c r="E52" s="14">
        <v>29086</v>
      </c>
      <c r="F52" s="14">
        <v>29015</v>
      </c>
      <c r="G52" s="14">
        <f t="shared" si="0"/>
        <v>29051</v>
      </c>
      <c r="H52" s="15">
        <f>ROUND(G52*$D$52/12,2)</f>
        <v>4222804.9400000004</v>
      </c>
    </row>
    <row r="53" spans="1:8" s="21" customFormat="1" ht="24" customHeight="1" x14ac:dyDescent="0.3">
      <c r="A53" s="17"/>
      <c r="B53" s="17"/>
      <c r="C53" s="18" t="s">
        <v>50</v>
      </c>
      <c r="D53" s="13"/>
      <c r="E53" s="19">
        <v>29086</v>
      </c>
      <c r="F53" s="19">
        <f>F52</f>
        <v>29015</v>
      </c>
      <c r="G53" s="19">
        <f t="shared" si="0"/>
        <v>29051</v>
      </c>
      <c r="H53" s="20">
        <f t="shared" ref="H53" si="14">H52</f>
        <v>4222804.9400000004</v>
      </c>
    </row>
    <row r="54" spans="1:8" ht="27.75" customHeight="1" x14ac:dyDescent="0.3">
      <c r="A54" s="11"/>
      <c r="B54" s="11"/>
      <c r="C54" s="7" t="s">
        <v>51</v>
      </c>
      <c r="D54" s="13"/>
      <c r="E54" s="14"/>
      <c r="F54" s="14"/>
      <c r="G54" s="14"/>
      <c r="H54" s="15"/>
    </row>
    <row r="55" spans="1:8" ht="84" customHeight="1" x14ac:dyDescent="0.3">
      <c r="A55" s="11">
        <v>18</v>
      </c>
      <c r="B55" s="11">
        <v>15</v>
      </c>
      <c r="C55" s="12" t="s">
        <v>52</v>
      </c>
      <c r="D55" s="13">
        <v>1569.9</v>
      </c>
      <c r="E55" s="14">
        <v>2144</v>
      </c>
      <c r="F55" s="14">
        <v>2143</v>
      </c>
      <c r="G55" s="14">
        <f t="shared" si="0"/>
        <v>2144</v>
      </c>
      <c r="H55" s="15">
        <f>ROUND(G55*$D$55/12,2)</f>
        <v>280488.8</v>
      </c>
    </row>
    <row r="56" spans="1:8" s="21" customFormat="1" ht="40.9" customHeight="1" x14ac:dyDescent="0.3">
      <c r="A56" s="17"/>
      <c r="B56" s="17"/>
      <c r="C56" s="18" t="s">
        <v>53</v>
      </c>
      <c r="D56" s="13"/>
      <c r="E56" s="19">
        <v>2144</v>
      </c>
      <c r="F56" s="19">
        <f>F55</f>
        <v>2143</v>
      </c>
      <c r="G56" s="19">
        <f t="shared" si="0"/>
        <v>2144</v>
      </c>
      <c r="H56" s="20">
        <f t="shared" ref="H56" si="15">H55</f>
        <v>280488.8</v>
      </c>
    </row>
    <row r="57" spans="1:8" ht="20.25" x14ac:dyDescent="0.3">
      <c r="A57" s="11"/>
      <c r="B57" s="11"/>
      <c r="C57" s="7" t="s">
        <v>54</v>
      </c>
      <c r="D57" s="13"/>
      <c r="E57" s="14"/>
      <c r="F57" s="14"/>
      <c r="G57" s="14"/>
      <c r="H57" s="15"/>
    </row>
    <row r="58" spans="1:8" ht="84" customHeight="1" x14ac:dyDescent="0.3">
      <c r="A58" s="11">
        <v>19</v>
      </c>
      <c r="B58" s="11">
        <v>12</v>
      </c>
      <c r="C58" s="22" t="s">
        <v>55</v>
      </c>
      <c r="D58" s="13">
        <v>1674.6</v>
      </c>
      <c r="E58" s="14">
        <v>17178</v>
      </c>
      <c r="F58" s="14">
        <v>17118</v>
      </c>
      <c r="G58" s="14">
        <f t="shared" si="0"/>
        <v>17148</v>
      </c>
      <c r="H58" s="15">
        <f>ROUND(G58*$D$58/12,2)</f>
        <v>2393003.4</v>
      </c>
    </row>
    <row r="59" spans="1:8" s="21" customFormat="1" ht="20.25" x14ac:dyDescent="0.3">
      <c r="A59" s="17"/>
      <c r="B59" s="17"/>
      <c r="C59" s="18" t="s">
        <v>56</v>
      </c>
      <c r="D59" s="13"/>
      <c r="E59" s="19">
        <v>17178</v>
      </c>
      <c r="F59" s="19">
        <f>F58</f>
        <v>17118</v>
      </c>
      <c r="G59" s="19">
        <f t="shared" si="0"/>
        <v>17148</v>
      </c>
      <c r="H59" s="20">
        <f t="shared" ref="H59" si="16">H58</f>
        <v>2393003.4</v>
      </c>
    </row>
    <row r="60" spans="1:8" ht="20.25" x14ac:dyDescent="0.3">
      <c r="A60" s="11"/>
      <c r="B60" s="11"/>
      <c r="C60" s="7" t="s">
        <v>57</v>
      </c>
      <c r="D60" s="13"/>
      <c r="E60" s="14"/>
      <c r="F60" s="14"/>
      <c r="G60" s="14"/>
      <c r="H60" s="15"/>
    </row>
    <row r="61" spans="1:8" ht="101.25" customHeight="1" x14ac:dyDescent="0.3">
      <c r="A61" s="11">
        <v>20</v>
      </c>
      <c r="B61" s="11">
        <v>7</v>
      </c>
      <c r="C61" s="22" t="s">
        <v>58</v>
      </c>
      <c r="D61" s="13">
        <v>1395.5</v>
      </c>
      <c r="E61" s="14">
        <v>17044</v>
      </c>
      <c r="F61" s="14">
        <v>17011</v>
      </c>
      <c r="G61" s="14">
        <f t="shared" si="0"/>
        <v>17028</v>
      </c>
      <c r="H61" s="15">
        <f>ROUND(G61*$D$61/12,2)</f>
        <v>1980214.5</v>
      </c>
    </row>
    <row r="62" spans="1:8" s="21" customFormat="1" ht="20.25" x14ac:dyDescent="0.3">
      <c r="C62" s="18" t="s">
        <v>59</v>
      </c>
      <c r="D62" s="24"/>
      <c r="E62" s="19">
        <v>17044</v>
      </c>
      <c r="F62" s="19">
        <f>F61</f>
        <v>17011</v>
      </c>
      <c r="G62" s="19">
        <f t="shared" si="0"/>
        <v>17028</v>
      </c>
      <c r="H62" s="20">
        <f t="shared" ref="H62" si="17">H61</f>
        <v>1980214.5</v>
      </c>
    </row>
    <row r="63" spans="1:8" s="21" customFormat="1" ht="24.6" customHeight="1" x14ac:dyDescent="0.3">
      <c r="C63" s="18" t="s">
        <v>60</v>
      </c>
      <c r="D63" s="24"/>
      <c r="E63" s="19">
        <v>1262034</v>
      </c>
      <c r="F63" s="19">
        <f t="shared" ref="F63:H63" si="18">SUM(F62,F59,F56,F53,F50,F47,F44,F41,F38,F35,F31,F28,F25,F22,F19,F16,F13,F10)</f>
        <v>1259576</v>
      </c>
      <c r="G63" s="19">
        <f t="shared" si="18"/>
        <v>1260809</v>
      </c>
      <c r="H63" s="20">
        <f t="shared" si="18"/>
        <v>186587144.84</v>
      </c>
    </row>
    <row r="64" spans="1:8" ht="48" customHeight="1" x14ac:dyDescent="0.3">
      <c r="C64" s="31"/>
      <c r="D64" s="31"/>
      <c r="E64" s="31"/>
      <c r="F64" s="31"/>
      <c r="G64" s="31"/>
      <c r="H64" s="31"/>
    </row>
    <row r="65" spans="4:8" x14ac:dyDescent="0.3">
      <c r="D65" s="16"/>
      <c r="E65" s="25"/>
      <c r="F65" s="25"/>
      <c r="G65" s="25"/>
      <c r="H65" s="26"/>
    </row>
    <row r="66" spans="4:8" x14ac:dyDescent="0.3">
      <c r="H66" s="16"/>
    </row>
    <row r="67" spans="4:8" x14ac:dyDescent="0.3">
      <c r="H67" s="27"/>
    </row>
    <row r="68" spans="4:8" x14ac:dyDescent="0.3">
      <c r="D68" s="16"/>
      <c r="H68" s="16"/>
    </row>
    <row r="69" spans="4:8" x14ac:dyDescent="0.3">
      <c r="H69" s="16"/>
    </row>
    <row r="70" spans="4:8" x14ac:dyDescent="0.3">
      <c r="H70" s="16"/>
    </row>
    <row r="71" spans="4:8" x14ac:dyDescent="0.3">
      <c r="H71" s="16"/>
    </row>
  </sheetData>
  <mergeCells count="4">
    <mergeCell ref="C64:H64"/>
    <mergeCell ref="G2:H2"/>
    <mergeCell ref="C4:H4"/>
    <mergeCell ref="G5:H5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  <rowBreaks count="2" manualBreakCount="2">
    <brk id="22" max="16" man="1"/>
    <brk id="4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январь</vt:lpstr>
      <vt:lpstr>январь!Заголовки_для_печати</vt:lpstr>
      <vt:lpstr>январь!Область_печати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Варнавская Анна Владимировна</cp:lastModifiedBy>
  <cp:lastPrinted>2024-02-06T01:57:09Z</cp:lastPrinted>
  <dcterms:created xsi:type="dcterms:W3CDTF">2024-02-06T01:39:05Z</dcterms:created>
  <dcterms:modified xsi:type="dcterms:W3CDTF">2024-02-07T07:05:01Z</dcterms:modified>
</cp:coreProperties>
</file>